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tacey\OneDrive\Documents\Bakery Concepts\New Website\"/>
    </mc:Choice>
  </mc:AlternateContent>
  <bookViews>
    <workbookView xWindow="0" yWindow="0" windowWidth="17640" windowHeight="7020"/>
  </bookViews>
  <sheets>
    <sheet name="Savings Rapidojet" sheetId="4" r:id="rId1"/>
    <sheet name="Summary" sheetId="6" r:id="rId2"/>
  </sheets>
  <calcPr calcId="179017"/>
</workbook>
</file>

<file path=xl/calcChain.xml><?xml version="1.0" encoding="utf-8"?>
<calcChain xmlns="http://schemas.openxmlformats.org/spreadsheetml/2006/main">
  <c r="G16" i="4" l="1"/>
  <c r="C16" i="4"/>
  <c r="C14" i="4"/>
  <c r="L39" i="4" l="1"/>
  <c r="M39" i="4" s="1"/>
  <c r="C1" i="6" l="1"/>
  <c r="B1" i="6"/>
  <c r="C8" i="4"/>
  <c r="C7" i="4"/>
  <c r="B12" i="4" l="1"/>
  <c r="B13" i="4" l="1"/>
  <c r="B21" i="4" s="1"/>
  <c r="C12" i="4"/>
  <c r="C13" i="4" l="1"/>
  <c r="B18" i="4"/>
  <c r="B20" i="4"/>
  <c r="B15" i="4" l="1"/>
  <c r="B17" i="4"/>
  <c r="B19" i="4"/>
  <c r="C20" i="4"/>
  <c r="D20" i="4" s="1"/>
  <c r="C21" i="4"/>
  <c r="C18" i="4"/>
  <c r="C15" i="4" l="1"/>
  <c r="D15" i="4" s="1"/>
  <c r="G15" i="4" s="1"/>
  <c r="C4" i="6" s="1"/>
  <c r="C17" i="4"/>
  <c r="D17" i="4" s="1"/>
  <c r="F20" i="4"/>
  <c r="B6" i="6" s="1"/>
  <c r="G20" i="4"/>
  <c r="C6" i="6" s="1"/>
  <c r="D21" i="4"/>
  <c r="C19" i="4"/>
  <c r="D19" i="4" s="1"/>
  <c r="D18" i="4"/>
  <c r="F17" i="4" l="1"/>
  <c r="B5" i="6" s="1"/>
  <c r="G17" i="4"/>
  <c r="C5" i="6" s="1"/>
  <c r="F15" i="4"/>
  <c r="B4" i="6" s="1"/>
  <c r="G21" i="4"/>
  <c r="C7" i="6" s="1"/>
  <c r="F21" i="4"/>
  <c r="F19" i="4"/>
  <c r="B3" i="6" s="1"/>
  <c r="G19" i="4"/>
  <c r="C3" i="6" s="1"/>
  <c r="F18" i="4"/>
  <c r="B2" i="6" s="1"/>
  <c r="G18" i="4"/>
  <c r="C2" i="6" s="1"/>
  <c r="B7" i="6" l="1"/>
  <c r="F23" i="4"/>
</calcChain>
</file>

<file path=xl/sharedStrings.xml><?xml version="1.0" encoding="utf-8"?>
<sst xmlns="http://schemas.openxmlformats.org/spreadsheetml/2006/main" count="31" uniqueCount="31">
  <si>
    <t>Standard</t>
  </si>
  <si>
    <t>Working hours per day [h]</t>
  </si>
  <si>
    <t>Rapidojet</t>
  </si>
  <si>
    <t>production per year [to]</t>
  </si>
  <si>
    <t>flour per year [to]</t>
  </si>
  <si>
    <t>water per year [to]</t>
  </si>
  <si>
    <t>mixing energy [kWh]</t>
  </si>
  <si>
    <t>savings</t>
  </si>
  <si>
    <t>savings [%]</t>
  </si>
  <si>
    <t>flour</t>
  </si>
  <si>
    <t>water</t>
  </si>
  <si>
    <t>mixing energy</t>
  </si>
  <si>
    <t>hydration [%]</t>
  </si>
  <si>
    <t>production per day [kg dough]</t>
  </si>
  <si>
    <t>typical mixing energy [kWh/to]</t>
  </si>
  <si>
    <t>total:</t>
  </si>
  <si>
    <t>$/unit</t>
  </si>
  <si>
    <t>Capacity dough [kg/h]</t>
  </si>
  <si>
    <t>ROI Analysis Rapidojet</t>
  </si>
  <si>
    <t>cooling  [to * °F]</t>
  </si>
  <si>
    <t>cooling energy</t>
  </si>
  <si>
    <t>savings [$/year]</t>
  </si>
  <si>
    <t>kg</t>
  </si>
  <si>
    <t>to</t>
  </si>
  <si>
    <r>
      <t xml:space="preserve">cooling needed [°F]     </t>
    </r>
    <r>
      <rPr>
        <sz val="8"/>
        <rFont val="Arial"/>
        <family val="2"/>
      </rPr>
      <t>*1)</t>
    </r>
  </si>
  <si>
    <t>yeast per year [to]</t>
  </si>
  <si>
    <t>yeast level [% on flour]</t>
  </si>
  <si>
    <t>improver [% on flour]</t>
  </si>
  <si>
    <t>improver per year [to]</t>
  </si>
  <si>
    <t>yeast</t>
  </si>
  <si>
    <t>improver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</si>
</sst>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[$$-409]#,##0.00"/>
    <numFmt numFmtId="166" formatCode="[$$-409]#,##0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0"/>
      <color rgb="FFC00000"/>
      <name val="Arial"/>
      <family val="2"/>
    </font>
    <font>
      <b/>
      <sz val="10"/>
      <color rgb="FF00B050"/>
      <name val="Arial"/>
      <family val="2"/>
    </font>
    <font>
      <b/>
      <sz val="14"/>
      <name val="Arial"/>
      <family val="2"/>
    </font>
    <font>
      <sz val="10"/>
      <color theme="3" tint="-0.249977111117893"/>
      <name val="Arial"/>
      <family val="2"/>
    </font>
    <font>
      <sz val="8"/>
      <name val="Arial"/>
      <family val="2"/>
    </font>
    <font>
      <b/>
      <sz val="18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2" borderId="1" xfId="0" applyFont="1" applyFill="1" applyBorder="1"/>
    <xf numFmtId="1" fontId="4" fillId="0" borderId="0" xfId="0" applyNumberFormat="1" applyFont="1"/>
    <xf numFmtId="0" fontId="1" fillId="0" borderId="0" xfId="0" applyFont="1" applyFill="1" applyBorder="1"/>
    <xf numFmtId="166" fontId="5" fillId="3" borderId="1" xfId="0" applyNumberFormat="1" applyFont="1" applyFill="1" applyBorder="1"/>
    <xf numFmtId="166" fontId="0" fillId="0" borderId="0" xfId="0" applyNumberFormat="1"/>
    <xf numFmtId="0" fontId="6" fillId="0" borderId="0" xfId="0" applyFont="1"/>
    <xf numFmtId="0" fontId="7" fillId="4" borderId="0" xfId="0" applyFont="1" applyFill="1"/>
    <xf numFmtId="0" fontId="7" fillId="4" borderId="0" xfId="0" applyFont="1" applyFill="1" applyBorder="1"/>
    <xf numFmtId="166" fontId="9" fillId="3" borderId="1" xfId="0" applyNumberFormat="1" applyFont="1" applyFill="1" applyBorder="1"/>
    <xf numFmtId="0" fontId="3" fillId="2" borderId="0" xfId="0" applyFont="1" applyFill="1" applyBorder="1"/>
    <xf numFmtId="2" fontId="3" fillId="2" borderId="0" xfId="0" applyNumberFormat="1" applyFont="1" applyFill="1" applyBorder="1"/>
    <xf numFmtId="1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7D73D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266475644699143"/>
          <c:y val="3.58208955223880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613180515759314"/>
          <c:y val="0.18507462686567164"/>
          <c:w val="0.77425732589601259"/>
          <c:h val="0.74029850746268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Summary!$B$1</c:f>
              <c:strCache>
                <c:ptCount val="1"/>
                <c:pt idx="0">
                  <c:v>savings [$/year]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Summary!$A$2:$A$7</c:f>
              <c:strCache>
                <c:ptCount val="6"/>
                <c:pt idx="0">
                  <c:v>flour</c:v>
                </c:pt>
                <c:pt idx="1">
                  <c:v>water</c:v>
                </c:pt>
                <c:pt idx="2">
                  <c:v>yeast</c:v>
                </c:pt>
                <c:pt idx="3">
                  <c:v>improver</c:v>
                </c:pt>
                <c:pt idx="4">
                  <c:v>mixing energy</c:v>
                </c:pt>
                <c:pt idx="5">
                  <c:v>cooling energy</c:v>
                </c:pt>
              </c:strCache>
            </c:strRef>
          </c:cat>
          <c:val>
            <c:numRef>
              <c:f>Summary!$B$2:$B$7</c:f>
              <c:numCache>
                <c:formatCode>[$$-409]#,##0</c:formatCode>
                <c:ptCount val="6"/>
                <c:pt idx="0">
                  <c:v>79969.879518072412</c:v>
                </c:pt>
                <c:pt idx="1">
                  <c:v>-1999.2469879518103</c:v>
                </c:pt>
                <c:pt idx="2">
                  <c:v>61310.240963855395</c:v>
                </c:pt>
                <c:pt idx="3">
                  <c:v>30655.120481927697</c:v>
                </c:pt>
                <c:pt idx="4">
                  <c:v>6371.9999999999973</c:v>
                </c:pt>
                <c:pt idx="5">
                  <c:v>63719.999999999971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CB-4E4E-A8C4-024B6C942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17664"/>
        <c:axId val="184518840"/>
      </c:barChart>
      <c:catAx>
        <c:axId val="18451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518840"/>
        <c:crosses val="autoZero"/>
        <c:auto val="1"/>
        <c:lblAlgn val="ctr"/>
        <c:lblOffset val="100"/>
        <c:noMultiLvlLbl val="0"/>
      </c:catAx>
      <c:valAx>
        <c:axId val="184518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409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517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Summary!$C$1</c:f>
              <c:strCache>
                <c:ptCount val="1"/>
                <c:pt idx="0">
                  <c:v>savings [%]</c:v>
                </c:pt>
              </c:strCache>
            </c:strRef>
          </c:tx>
          <c:invertIfNegative val="0"/>
          <c:cat>
            <c:strRef>
              <c:f>Summary!$A$2:$A$7</c:f>
              <c:strCache>
                <c:ptCount val="6"/>
                <c:pt idx="0">
                  <c:v>flour</c:v>
                </c:pt>
                <c:pt idx="1">
                  <c:v>water</c:v>
                </c:pt>
                <c:pt idx="2">
                  <c:v>yeast</c:v>
                </c:pt>
                <c:pt idx="3">
                  <c:v>improver</c:v>
                </c:pt>
                <c:pt idx="4">
                  <c:v>mixing energy</c:v>
                </c:pt>
                <c:pt idx="5">
                  <c:v>cooling energy</c:v>
                </c:pt>
              </c:strCache>
            </c:strRef>
          </c:cat>
          <c:val>
            <c:numRef>
              <c:f>Summary!$C$2:$C$7</c:f>
              <c:numCache>
                <c:formatCode>General</c:formatCode>
                <c:ptCount val="6"/>
                <c:pt idx="0">
                  <c:v>3.614457831325308</c:v>
                </c:pt>
                <c:pt idx="1">
                  <c:v>-6.0240963855421814</c:v>
                </c:pt>
                <c:pt idx="2" formatCode="0.00">
                  <c:v>27.710843373493972</c:v>
                </c:pt>
                <c:pt idx="3" formatCode="0.00">
                  <c:v>27.710843373493972</c:v>
                </c:pt>
                <c:pt idx="4">
                  <c:v>50</c:v>
                </c:pt>
                <c:pt idx="5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77-4BA7-8749-3895C3E1B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19232"/>
        <c:axId val="184515312"/>
      </c:barChart>
      <c:catAx>
        <c:axId val="184519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4515312"/>
        <c:crosses val="autoZero"/>
        <c:auto val="1"/>
        <c:lblAlgn val="ctr"/>
        <c:lblOffset val="100"/>
        <c:noMultiLvlLbl val="0"/>
      </c:catAx>
      <c:valAx>
        <c:axId val="184515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4519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23</xdr:row>
      <xdr:rowOff>152400</xdr:rowOff>
    </xdr:from>
    <xdr:to>
      <xdr:col>6</xdr:col>
      <xdr:colOff>0</xdr:colOff>
      <xdr:row>43</xdr:row>
      <xdr:rowOff>104775</xdr:rowOff>
    </xdr:to>
    <xdr:graphicFrame macro="">
      <xdr:nvGraphicFramePr>
        <xdr:cNvPr id="3093" name="Diagramm 5">
          <a:extLst>
            <a:ext uri="{FF2B5EF4-FFF2-40B4-BE49-F238E27FC236}">
              <a16:creationId xmlns:a16="http://schemas.microsoft.com/office/drawing/2014/main" xmlns="" id="{00000000-0008-0000-0000-00001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44</xdr:row>
      <xdr:rowOff>114299</xdr:rowOff>
    </xdr:from>
    <xdr:to>
      <xdr:col>6</xdr:col>
      <xdr:colOff>9525</xdr:colOff>
      <xdr:row>65</xdr:row>
      <xdr:rowOff>114299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</xdr:row>
      <xdr:rowOff>38101</xdr:rowOff>
    </xdr:from>
    <xdr:to>
      <xdr:col>6</xdr:col>
      <xdr:colOff>733426</xdr:colOff>
      <xdr:row>4</xdr:row>
      <xdr:rowOff>66676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" y="266701"/>
          <a:ext cx="6477000" cy="647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Enter your</a:t>
          </a:r>
          <a:r>
            <a:rPr lang="de-DE" sz="1100" baseline="0"/>
            <a:t> numbers in the yellow fields.</a:t>
          </a:r>
        </a:p>
        <a:p>
          <a:endParaRPr lang="de-DE" sz="1100" baseline="0"/>
        </a:p>
        <a:p>
          <a:r>
            <a:rPr lang="de-DE" sz="800" baseline="0"/>
            <a:t>*1)  </a:t>
          </a:r>
          <a:r>
            <a:rPr lang="de-DE" sz="1100" baseline="0"/>
            <a:t>Cooling needed: what amount would temperature increase  if you are not cooling during mixing [B8]?</a:t>
          </a:r>
        </a:p>
        <a:p>
          <a:endParaRPr lang="de-DE" sz="1100" baseline="0"/>
        </a:p>
        <a:p>
          <a:r>
            <a:rPr lang="de-DE" sz="1100" baseline="0"/>
            <a:t> </a:t>
          </a: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workbookViewId="0">
      <selection activeCell="H24" sqref="H24"/>
    </sheetView>
  </sheetViews>
  <sheetFormatPr defaultColWidth="11.42578125" defaultRowHeight="12.75" x14ac:dyDescent="0.2"/>
  <cols>
    <col min="1" max="1" width="27.7109375" customWidth="1"/>
    <col min="2" max="2" width="12" customWidth="1"/>
    <col min="3" max="3" width="12.42578125" customWidth="1"/>
    <col min="4" max="4" width="9.85546875" customWidth="1"/>
    <col min="5" max="5" width="8" customWidth="1"/>
    <col min="6" max="6" width="16.140625" customWidth="1"/>
  </cols>
  <sheetData>
    <row r="1" spans="1:7" s="13" customFormat="1" ht="18" x14ac:dyDescent="0.25">
      <c r="A1" s="13" t="s">
        <v>18</v>
      </c>
    </row>
    <row r="2" spans="1:7" s="13" customFormat="1" ht="18" x14ac:dyDescent="0.25"/>
    <row r="3" spans="1:7" s="13" customFormat="1" ht="18" x14ac:dyDescent="0.25"/>
    <row r="6" spans="1:7" x14ac:dyDescent="0.2">
      <c r="B6" t="s">
        <v>0</v>
      </c>
      <c r="C6" t="s">
        <v>2</v>
      </c>
      <c r="D6" t="s">
        <v>7</v>
      </c>
      <c r="E6" s="6" t="s">
        <v>16</v>
      </c>
      <c r="F6" s="6" t="s">
        <v>21</v>
      </c>
      <c r="G6" t="s">
        <v>8</v>
      </c>
    </row>
    <row r="7" spans="1:7" x14ac:dyDescent="0.2">
      <c r="A7" t="s">
        <v>17</v>
      </c>
      <c r="B7" s="19">
        <v>1013.0494505494502</v>
      </c>
      <c r="C7" s="2">
        <f>B7</f>
        <v>1013.0494505494502</v>
      </c>
      <c r="F7" s="4"/>
    </row>
    <row r="8" spans="1:7" x14ac:dyDescent="0.2">
      <c r="A8" t="s">
        <v>1</v>
      </c>
      <c r="B8" s="8">
        <v>24</v>
      </c>
      <c r="C8">
        <f t="shared" ref="C8:C13" si="0">B8</f>
        <v>24</v>
      </c>
      <c r="F8" s="4"/>
    </row>
    <row r="9" spans="1:7" x14ac:dyDescent="0.2">
      <c r="A9" t="s">
        <v>12</v>
      </c>
      <c r="B9" s="8">
        <v>60</v>
      </c>
      <c r="C9" s="8">
        <v>66</v>
      </c>
      <c r="D9" s="7"/>
      <c r="F9" s="4"/>
    </row>
    <row r="10" spans="1:7" x14ac:dyDescent="0.2">
      <c r="A10" s="5" t="s">
        <v>14</v>
      </c>
      <c r="B10" s="8">
        <v>12</v>
      </c>
      <c r="C10" s="8">
        <v>6</v>
      </c>
      <c r="D10" s="2"/>
      <c r="F10" s="3"/>
      <c r="G10" s="1"/>
    </row>
    <row r="11" spans="1:7" x14ac:dyDescent="0.2">
      <c r="A11" s="10" t="s">
        <v>24</v>
      </c>
      <c r="B11" s="8">
        <v>15</v>
      </c>
      <c r="C11" s="8">
        <v>0</v>
      </c>
      <c r="D11" s="2"/>
      <c r="F11" s="3"/>
      <c r="G11" s="1"/>
    </row>
    <row r="12" spans="1:7" x14ac:dyDescent="0.2">
      <c r="A12" t="s">
        <v>13</v>
      </c>
      <c r="B12">
        <f>B7*B8</f>
        <v>24313.186813186803</v>
      </c>
      <c r="C12">
        <f t="shared" si="0"/>
        <v>24313.186813186803</v>
      </c>
      <c r="F12" s="4"/>
    </row>
    <row r="13" spans="1:7" x14ac:dyDescent="0.2">
      <c r="A13" t="s">
        <v>3</v>
      </c>
      <c r="B13">
        <f>B12*7*52/1000</f>
        <v>8849.9999999999964</v>
      </c>
      <c r="C13">
        <f t="shared" si="0"/>
        <v>8849.9999999999964</v>
      </c>
      <c r="F13" s="4"/>
    </row>
    <row r="14" spans="1:7" x14ac:dyDescent="0.2">
      <c r="A14" s="6" t="s">
        <v>26</v>
      </c>
      <c r="B14" s="17">
        <v>4</v>
      </c>
      <c r="C14">
        <f>B14*0.75</f>
        <v>3</v>
      </c>
      <c r="F14" s="4"/>
    </row>
    <row r="15" spans="1:7" x14ac:dyDescent="0.2">
      <c r="A15" t="s">
        <v>25</v>
      </c>
      <c r="B15" s="17">
        <f>B18/100*B14</f>
        <v>221.24999999999991</v>
      </c>
      <c r="C15" s="18">
        <f>C18/100*C14</f>
        <v>159.93975903614452</v>
      </c>
      <c r="D15" s="2">
        <f>B15-C15</f>
        <v>61.310240963855392</v>
      </c>
      <c r="E15" s="14">
        <v>1000</v>
      </c>
      <c r="F15" s="11">
        <f>D15*E15</f>
        <v>61310.240963855395</v>
      </c>
      <c r="G15" s="1">
        <f t="shared" ref="G15:G21" si="1">D15/B15*100</f>
        <v>27.710843373493972</v>
      </c>
    </row>
    <row r="16" spans="1:7" x14ac:dyDescent="0.2">
      <c r="A16" s="6" t="s">
        <v>27</v>
      </c>
      <c r="B16" s="17">
        <v>1</v>
      </c>
      <c r="C16" s="18">
        <f>B16*0.75</f>
        <v>0.75</v>
      </c>
      <c r="D16" s="2"/>
      <c r="F16" s="11"/>
      <c r="G16" s="1">
        <f t="shared" si="1"/>
        <v>0</v>
      </c>
    </row>
    <row r="17" spans="1:7" x14ac:dyDescent="0.2">
      <c r="A17" s="6" t="s">
        <v>28</v>
      </c>
      <c r="B17" s="17">
        <f>B18*B16/100</f>
        <v>55.312499999999979</v>
      </c>
      <c r="C17" s="17">
        <f>C18*C16/100</f>
        <v>39.984939759036131</v>
      </c>
      <c r="D17" s="2">
        <f>B17-C17</f>
        <v>15.327560240963848</v>
      </c>
      <c r="E17" s="14">
        <v>2000</v>
      </c>
      <c r="F17" s="11">
        <f>D17*E17</f>
        <v>30655.120481927697</v>
      </c>
      <c r="G17" s="1">
        <f t="shared" si="1"/>
        <v>27.710843373493972</v>
      </c>
    </row>
    <row r="18" spans="1:7" x14ac:dyDescent="0.2">
      <c r="A18" t="s">
        <v>4</v>
      </c>
      <c r="B18" s="9">
        <f>B13/(100+B9)*100</f>
        <v>5531.2499999999982</v>
      </c>
      <c r="C18" s="9">
        <f>C13/(100+C9)*100</f>
        <v>5331.3253012048172</v>
      </c>
      <c r="D18" s="2">
        <f>B18-C18</f>
        <v>199.92469879518103</v>
      </c>
      <c r="E18" s="14">
        <v>400</v>
      </c>
      <c r="F18" s="11">
        <f>D18*E18</f>
        <v>79969.879518072412</v>
      </c>
      <c r="G18" s="1">
        <f t="shared" si="1"/>
        <v>3.614457831325308</v>
      </c>
    </row>
    <row r="19" spans="1:7" x14ac:dyDescent="0.2">
      <c r="A19" t="s">
        <v>5</v>
      </c>
      <c r="B19" s="9">
        <f>B13-B18</f>
        <v>3318.7499999999982</v>
      </c>
      <c r="C19" s="9">
        <f>C13-C18</f>
        <v>3518.6746987951792</v>
      </c>
      <c r="D19" s="2">
        <f>B19-C19</f>
        <v>-199.92469879518103</v>
      </c>
      <c r="E19" s="14">
        <v>10</v>
      </c>
      <c r="F19" s="11">
        <f>D19*E19</f>
        <v>-1999.2469879518103</v>
      </c>
      <c r="G19" s="1">
        <f t="shared" si="1"/>
        <v>-6.0240963855421814</v>
      </c>
    </row>
    <row r="20" spans="1:7" x14ac:dyDescent="0.2">
      <c r="A20" t="s">
        <v>6</v>
      </c>
      <c r="B20" s="9">
        <f>B13*B10</f>
        <v>106199.99999999996</v>
      </c>
      <c r="C20" s="9">
        <f>C13*C10</f>
        <v>53099.999999999978</v>
      </c>
      <c r="D20" s="1">
        <f>B20-C20</f>
        <v>53099.999999999978</v>
      </c>
      <c r="E20" s="14">
        <v>0.12</v>
      </c>
      <c r="F20" s="11">
        <f>D20*E20</f>
        <v>6371.9999999999973</v>
      </c>
      <c r="G20">
        <f t="shared" si="1"/>
        <v>50</v>
      </c>
    </row>
    <row r="21" spans="1:7" x14ac:dyDescent="0.2">
      <c r="A21" s="6" t="s">
        <v>19</v>
      </c>
      <c r="B21" s="9">
        <f>B13*B11</f>
        <v>132749.99999999994</v>
      </c>
      <c r="C21" s="9">
        <f>C13*1000*C11*0.00048</f>
        <v>0</v>
      </c>
      <c r="D21" s="1">
        <f>B21-C21</f>
        <v>132749.99999999994</v>
      </c>
      <c r="E21" s="15">
        <v>0.48</v>
      </c>
      <c r="F21" s="11">
        <f>D21*E21</f>
        <v>63719.999999999971</v>
      </c>
      <c r="G21">
        <f t="shared" si="1"/>
        <v>100</v>
      </c>
    </row>
    <row r="22" spans="1:7" x14ac:dyDescent="0.2">
      <c r="F22" s="12"/>
    </row>
    <row r="23" spans="1:7" ht="23.25" x14ac:dyDescent="0.35">
      <c r="E23" t="s">
        <v>15</v>
      </c>
      <c r="F23" s="16">
        <f>SUM(F12:F22)</f>
        <v>240027.99397590366</v>
      </c>
    </row>
    <row r="24" spans="1:7" x14ac:dyDescent="0.2">
      <c r="F24" s="3"/>
    </row>
    <row r="32" spans="1:7" x14ac:dyDescent="0.2">
      <c r="B32" s="3"/>
    </row>
    <row r="33" spans="3:13" x14ac:dyDescent="0.2">
      <c r="C33" s="2"/>
    </row>
    <row r="38" spans="3:13" x14ac:dyDescent="0.2">
      <c r="L38" s="6" t="s">
        <v>22</v>
      </c>
      <c r="M38" s="6" t="s">
        <v>23</v>
      </c>
    </row>
    <row r="39" spans="3:13" x14ac:dyDescent="0.2">
      <c r="J39">
        <v>1000000</v>
      </c>
      <c r="K39">
        <v>0.06</v>
      </c>
      <c r="L39">
        <f>J39*K39</f>
        <v>60000</v>
      </c>
      <c r="M39">
        <f>L39/1000</f>
        <v>60</v>
      </c>
    </row>
  </sheetData>
  <pageMargins left="0.78740157480314965" right="0.78740157480314965" top="0.98425196850393704" bottom="0.98425196850393704" header="0.51181102362204722" footer="0.51181102362204722"/>
  <pageSetup paperSize="9"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6" sqref="C6"/>
    </sheetView>
  </sheetViews>
  <sheetFormatPr defaultColWidth="11.42578125" defaultRowHeight="12.75" x14ac:dyDescent="0.2"/>
  <cols>
    <col min="1" max="1" width="21.140625" customWidth="1"/>
  </cols>
  <sheetData>
    <row r="1" spans="1:3" x14ac:dyDescent="0.2">
      <c r="B1" t="str">
        <f>'Savings Rapidojet'!F6</f>
        <v>savings [$/year]</v>
      </c>
      <c r="C1" t="str">
        <f>'Savings Rapidojet'!G6</f>
        <v>savings [%]</v>
      </c>
    </row>
    <row r="2" spans="1:3" x14ac:dyDescent="0.2">
      <c r="A2" t="s">
        <v>9</v>
      </c>
      <c r="B2" s="12">
        <f>'Savings Rapidojet'!F18</f>
        <v>79969.879518072412</v>
      </c>
      <c r="C2">
        <f>'Savings Rapidojet'!G18</f>
        <v>3.614457831325308</v>
      </c>
    </row>
    <row r="3" spans="1:3" x14ac:dyDescent="0.2">
      <c r="A3" t="s">
        <v>10</v>
      </c>
      <c r="B3" s="12">
        <f>'Savings Rapidojet'!F19</f>
        <v>-1999.2469879518103</v>
      </c>
      <c r="C3">
        <f>'Savings Rapidojet'!G19</f>
        <v>-6.0240963855421814</v>
      </c>
    </row>
    <row r="4" spans="1:3" x14ac:dyDescent="0.2">
      <c r="A4" s="6" t="s">
        <v>29</v>
      </c>
      <c r="B4" s="12">
        <f>'Savings Rapidojet'!F15</f>
        <v>61310.240963855395</v>
      </c>
      <c r="C4" s="1">
        <f>'Savings Rapidojet'!G15</f>
        <v>27.710843373493972</v>
      </c>
    </row>
    <row r="5" spans="1:3" x14ac:dyDescent="0.2">
      <c r="A5" s="6" t="s">
        <v>30</v>
      </c>
      <c r="B5" s="12">
        <f>'Savings Rapidojet'!F17</f>
        <v>30655.120481927697</v>
      </c>
      <c r="C5" s="1">
        <f>'Savings Rapidojet'!G17</f>
        <v>27.710843373493972</v>
      </c>
    </row>
    <row r="6" spans="1:3" x14ac:dyDescent="0.2">
      <c r="A6" t="s">
        <v>11</v>
      </c>
      <c r="B6" s="12">
        <f>'Savings Rapidojet'!F20</f>
        <v>6371.9999999999973</v>
      </c>
      <c r="C6">
        <f>'Savings Rapidojet'!G20</f>
        <v>50</v>
      </c>
    </row>
    <row r="7" spans="1:3" x14ac:dyDescent="0.2">
      <c r="A7" s="6" t="s">
        <v>20</v>
      </c>
      <c r="B7" s="12">
        <f>'Savings Rapidojet'!F21</f>
        <v>63719.999999999971</v>
      </c>
      <c r="C7">
        <f>'Savings Rapidojet'!G21</f>
        <v>100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Savings Rapidojet</vt:lpstr>
      <vt:lpstr>Summary</vt:lpstr>
    </vt:vector>
  </TitlesOfParts>
  <Company>FOOD TECH NOLL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Bernhard Noll</dc:creator>
  <cp:lastModifiedBy>Stacey McCormack</cp:lastModifiedBy>
  <cp:lastPrinted>2017-12-10T16:54:39Z</cp:lastPrinted>
  <dcterms:created xsi:type="dcterms:W3CDTF">2006-10-16T07:54:04Z</dcterms:created>
  <dcterms:modified xsi:type="dcterms:W3CDTF">2018-06-09T02:07:30Z</dcterms:modified>
</cp:coreProperties>
</file>